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420" windowWidth="21600" windowHeight="13580" tabRatio="500"/>
  </bookViews>
  <sheets>
    <sheet name="BeatSyncSpreadsheet xl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8" i="1"/>
  <c r="N39"/>
  <c r="N40"/>
  <c r="O39"/>
  <c r="R35"/>
  <c r="Q35"/>
  <c r="P35"/>
  <c r="O35"/>
  <c r="N35"/>
  <c r="M35"/>
  <c r="L35"/>
  <c r="K35"/>
  <c r="J35"/>
  <c r="I35"/>
  <c r="H35"/>
  <c r="G35"/>
  <c r="F35"/>
  <c r="E35"/>
  <c r="D35"/>
  <c r="T34"/>
  <c r="S34"/>
  <c r="B25"/>
  <c r="B26"/>
  <c r="B27"/>
  <c r="B28"/>
  <c r="B29"/>
  <c r="T29"/>
  <c r="A25"/>
  <c r="A26"/>
  <c r="A27"/>
  <c r="A28"/>
  <c r="A29"/>
  <c r="S29"/>
  <c r="R19"/>
  <c r="R29"/>
  <c r="Q19"/>
  <c r="Q29"/>
  <c r="P19"/>
  <c r="P29"/>
  <c r="O19"/>
  <c r="O29"/>
  <c r="N19"/>
  <c r="N29"/>
  <c r="M19"/>
  <c r="M29"/>
  <c r="L19"/>
  <c r="L29"/>
  <c r="K19"/>
  <c r="K29"/>
  <c r="J19"/>
  <c r="J29"/>
  <c r="I19"/>
  <c r="I29"/>
  <c r="H19"/>
  <c r="H29"/>
  <c r="G19"/>
  <c r="G29"/>
  <c r="F19"/>
  <c r="F29"/>
  <c r="E19"/>
  <c r="E29"/>
  <c r="D19"/>
  <c r="D29"/>
  <c r="T28"/>
  <c r="S28"/>
  <c r="R28"/>
  <c r="Q28"/>
  <c r="P28"/>
  <c r="O28"/>
  <c r="N28"/>
  <c r="M28"/>
  <c r="L28"/>
  <c r="K28"/>
  <c r="J28"/>
  <c r="I28"/>
  <c r="H28"/>
  <c r="G28"/>
  <c r="F28"/>
  <c r="E28"/>
  <c r="D28"/>
  <c r="T27"/>
  <c r="S27"/>
  <c r="R27"/>
  <c r="Q27"/>
  <c r="P27"/>
  <c r="O27"/>
  <c r="N27"/>
  <c r="M27"/>
  <c r="L27"/>
  <c r="K27"/>
  <c r="J27"/>
  <c r="I27"/>
  <c r="H27"/>
  <c r="G27"/>
  <c r="F27"/>
  <c r="E27"/>
  <c r="D27"/>
  <c r="T26"/>
  <c r="S26"/>
  <c r="R26"/>
  <c r="Q26"/>
  <c r="P26"/>
  <c r="O26"/>
  <c r="N26"/>
  <c r="M26"/>
  <c r="L26"/>
  <c r="K26"/>
  <c r="J26"/>
  <c r="I26"/>
  <c r="H26"/>
  <c r="G26"/>
  <c r="F26"/>
  <c r="E26"/>
  <c r="D26"/>
  <c r="T25"/>
  <c r="S25"/>
  <c r="R25"/>
  <c r="Q25"/>
  <c r="P25"/>
  <c r="O25"/>
  <c r="N25"/>
  <c r="M25"/>
  <c r="L25"/>
  <c r="K25"/>
  <c r="J25"/>
  <c r="I25"/>
  <c r="H25"/>
  <c r="G25"/>
  <c r="F25"/>
  <c r="E25"/>
  <c r="D25"/>
  <c r="B24"/>
  <c r="T24"/>
  <c r="A24"/>
  <c r="S24"/>
  <c r="R24"/>
  <c r="Q24"/>
  <c r="P24"/>
  <c r="O24"/>
  <c r="N24"/>
  <c r="M24"/>
  <c r="L24"/>
  <c r="K24"/>
  <c r="J24"/>
  <c r="I24"/>
  <c r="H24"/>
  <c r="G24"/>
  <c r="F24"/>
  <c r="E24"/>
  <c r="D24"/>
  <c r="B23"/>
  <c r="T23"/>
  <c r="A23"/>
  <c r="S23"/>
  <c r="R23"/>
  <c r="Q23"/>
  <c r="P23"/>
  <c r="O23"/>
  <c r="N23"/>
  <c r="M23"/>
  <c r="L23"/>
  <c r="K23"/>
  <c r="J23"/>
  <c r="I23"/>
  <c r="H23"/>
  <c r="G23"/>
  <c r="F23"/>
  <c r="E23"/>
  <c r="D23"/>
  <c r="B22"/>
  <c r="T22"/>
  <c r="A22"/>
  <c r="S22"/>
  <c r="R22"/>
  <c r="Q22"/>
  <c r="P22"/>
  <c r="O22"/>
  <c r="N22"/>
  <c r="M22"/>
  <c r="L22"/>
  <c r="K22"/>
  <c r="J22"/>
  <c r="I22"/>
  <c r="H22"/>
  <c r="G22"/>
  <c r="F22"/>
  <c r="E22"/>
  <c r="D22"/>
  <c r="B21"/>
  <c r="T21"/>
  <c r="A21"/>
  <c r="S21"/>
  <c r="R21"/>
  <c r="Q21"/>
  <c r="P21"/>
  <c r="O21"/>
  <c r="N21"/>
  <c r="M21"/>
  <c r="L21"/>
  <c r="K21"/>
  <c r="J21"/>
  <c r="I21"/>
  <c r="H21"/>
  <c r="G21"/>
  <c r="F21"/>
  <c r="E21"/>
  <c r="D21"/>
</calcChain>
</file>

<file path=xl/sharedStrings.xml><?xml version="1.0" encoding="utf-8"?>
<sst xmlns="http://schemas.openxmlformats.org/spreadsheetml/2006/main" count="54" uniqueCount="41">
  <si>
    <t>CALCULADORA DE SINCRONIZAÇÃO:</t>
  </si>
  <si>
    <t>Instruções:</t>
  </si>
  <si>
    <t>Passo No. 01:</t>
  </si>
  <si>
    <t>Escolha o BMP, que é adequado ao conteúdo dramático da sua trilha sonoras.</t>
  </si>
  <si>
    <t>Passo No. 02:</t>
  </si>
  <si>
    <t>Coloque os seus pontos de sincronização (SP) em segundos e centésimos de segundos.</t>
  </si>
  <si>
    <t>Passo No. 03:</t>
  </si>
  <si>
    <t>Da lista acima (Frames / 8ths), escolha o mais adequado.</t>
  </si>
  <si>
    <t>Passo No. 04:</t>
  </si>
  <si>
    <t>Escolha a batida do Beat Sync acima, mais perto do seu ponto de sincronização.</t>
  </si>
  <si>
    <t>Escolha</t>
  </si>
  <si>
    <t>BPM</t>
  </si>
  <si>
    <t>Andamento:</t>
  </si>
  <si>
    <t>SYNC POINTS:</t>
  </si>
  <si>
    <t>Escolha Cronometragem em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</si>
  <si>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</si>
  <si>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</si>
  <si>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</si>
  <si>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</si>
  <si>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</si>
  <si>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</si>
  <si>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</si>
  <si>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</si>
  <si>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</si>
  <si>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</si>
  <si>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SP11</t>
  </si>
  <si>
    <t>SP12</t>
  </si>
  <si>
    <t>SP13</t>
  </si>
  <si>
    <t>SP14</t>
  </si>
  <si>
    <t>SP15</t>
  </si>
  <si>
    <t>segundos e centésimos &gt;&gt;&gt;&gt;</t>
  </si>
  <si>
    <t>Total de Frames</t>
  </si>
  <si>
    <t>Frames</t>
  </si>
  <si>
    <t>8ths</t>
  </si>
  <si>
    <t>Fr</t>
  </si>
  <si>
    <t>Beat Sync  &gt;&gt;</t>
  </si>
  <si>
    <t>Escolha um</t>
  </si>
  <si>
    <t>Frame Click:</t>
  </si>
  <si>
    <t>Coloque a batida (ou subdivisão) exata para sincronizar, observando o tempo de antecipação ou atraso &gt;&gt;&gt;</t>
  </si>
  <si>
    <t>Time:</t>
  </si>
  <si>
    <t>(-) Cedo ou Atrasado</t>
  </si>
</sst>
</file>

<file path=xl/styles.xml><?xml version="1.0" encoding="utf-8"?>
<styleSheet xmlns="http://schemas.openxmlformats.org/spreadsheetml/2006/main">
  <numFmts count="1">
    <numFmt numFmtId="164" formatCode="00000"/>
  </numFmts>
  <fonts count="57">
    <font>
      <sz val="10"/>
      <color indexed="8"/>
      <name val="Arial"/>
    </font>
    <font>
      <sz val="9"/>
      <color indexed="9"/>
      <name val="Arial"/>
    </font>
    <font>
      <sz val="9"/>
      <color indexed="8"/>
      <name val="Arial"/>
    </font>
    <font>
      <b/>
      <sz val="9"/>
      <color indexed="9"/>
      <name val="Arial"/>
    </font>
    <font>
      <b/>
      <u/>
      <sz val="9"/>
      <color indexed="8"/>
      <name val="Arial"/>
    </font>
    <font>
      <b/>
      <sz val="9"/>
      <color indexed="8"/>
      <name val="Arial"/>
    </font>
    <font>
      <sz val="10"/>
      <color indexed="9"/>
      <name val="Arial"/>
    </font>
    <font>
      <b/>
      <u/>
      <sz val="9"/>
      <color indexed="8"/>
      <name val="Arial"/>
    </font>
    <font>
      <b/>
      <sz val="12"/>
      <color indexed="9"/>
      <name val="Arial"/>
    </font>
    <font>
      <b/>
      <u/>
      <sz val="9"/>
      <color indexed="8"/>
      <name val="Arial"/>
    </font>
    <font>
      <b/>
      <sz val="9"/>
      <color indexed="8"/>
      <name val="Arial"/>
    </font>
    <font>
      <b/>
      <sz val="9"/>
      <color indexed="9"/>
      <name val="Arial"/>
    </font>
    <font>
      <b/>
      <sz val="14"/>
      <color indexed="9"/>
      <name val="Arial"/>
    </font>
    <font>
      <b/>
      <sz val="9"/>
      <color indexed="9"/>
      <name val="Arial"/>
    </font>
    <font>
      <b/>
      <sz val="9"/>
      <color indexed="9"/>
      <name val="Arial"/>
    </font>
    <font>
      <sz val="9"/>
      <color indexed="8"/>
      <name val="Arial"/>
    </font>
    <font>
      <sz val="10"/>
      <color indexed="9"/>
      <name val="Arial"/>
    </font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12"/>
      <color indexed="9"/>
      <name val="Arial"/>
    </font>
    <font>
      <b/>
      <sz val="10"/>
      <color indexed="8"/>
      <name val="Arial"/>
    </font>
    <font>
      <b/>
      <sz val="9"/>
      <color indexed="9"/>
      <name val="Arial"/>
    </font>
    <font>
      <sz val="9"/>
      <color indexed="8"/>
      <name val="Arial"/>
    </font>
    <font>
      <sz val="12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12"/>
      <color indexed="9"/>
      <name val="Arial"/>
    </font>
    <font>
      <b/>
      <sz val="9"/>
      <color indexed="9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</font>
    <font>
      <b/>
      <sz val="9"/>
      <color indexed="9"/>
      <name val="Arial"/>
    </font>
    <font>
      <b/>
      <sz val="9"/>
      <color indexed="8"/>
      <name val="Arial"/>
    </font>
    <font>
      <sz val="9"/>
      <color indexed="8"/>
      <name val="Arial"/>
    </font>
    <font>
      <b/>
      <sz val="10"/>
      <color indexed="9"/>
      <name val="Arial"/>
    </font>
    <font>
      <b/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14"/>
      <color indexed="8"/>
      <name val="Arial"/>
    </font>
    <font>
      <b/>
      <sz val="24"/>
      <color indexed="9"/>
      <name val="Arial"/>
    </font>
    <font>
      <b/>
      <sz val="12"/>
      <color indexed="9"/>
      <name val="Arial"/>
    </font>
    <font>
      <sz val="14"/>
      <color indexed="9"/>
      <name val="Arial"/>
    </font>
    <font>
      <sz val="12"/>
      <color indexed="9"/>
      <name val="Arial"/>
    </font>
    <font>
      <b/>
      <sz val="9"/>
      <color indexed="9"/>
      <name val="Arial"/>
    </font>
    <font>
      <sz val="9"/>
      <color indexed="8"/>
      <name val="Arial"/>
    </font>
    <font>
      <sz val="10"/>
      <color indexed="13"/>
      <name val="Arial"/>
    </font>
    <font>
      <sz val="9"/>
      <color indexed="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12"/>
      <color indexed="9"/>
      <name val="Arial"/>
    </font>
    <font>
      <sz val="8"/>
      <name val="Verdana"/>
    </font>
  </fonts>
  <fills count="3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wrapText="1"/>
    </xf>
    <xf numFmtId="2" fontId="7" fillId="5" borderId="0" xfId="0" applyNumberFormat="1" applyFont="1" applyFill="1"/>
    <xf numFmtId="0" fontId="0" fillId="0" borderId="0" xfId="0" applyAlignment="1">
      <alignment horizontal="center" wrapText="1"/>
    </xf>
    <xf numFmtId="0" fontId="9" fillId="7" borderId="0" xfId="0" applyFont="1" applyFill="1" applyAlignment="1">
      <alignment horizontal="center" vertical="center"/>
    </xf>
    <xf numFmtId="164" fontId="10" fillId="8" borderId="2" xfId="0" applyNumberFormat="1" applyFont="1" applyFill="1" applyBorder="1"/>
    <xf numFmtId="164" fontId="11" fillId="9" borderId="0" xfId="0" applyNumberFormat="1" applyFont="1" applyFill="1" applyAlignment="1">
      <alignment horizontal="center" vertical="center"/>
    </xf>
    <xf numFmtId="0" fontId="13" fillId="11" borderId="3" xfId="0" applyFont="1" applyFill="1" applyBorder="1" applyAlignment="1">
      <alignment horizontal="center"/>
    </xf>
    <xf numFmtId="0" fontId="14" fillId="1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8" fillId="0" borderId="4" xfId="0" applyFont="1" applyBorder="1" applyAlignment="1">
      <alignment horizontal="center"/>
    </xf>
    <xf numFmtId="164" fontId="20" fillId="0" borderId="5" xfId="0" applyNumberFormat="1" applyFont="1" applyBorder="1"/>
    <xf numFmtId="2" fontId="23" fillId="15" borderId="0" xfId="0" applyNumberFormat="1" applyFont="1" applyFill="1"/>
    <xf numFmtId="2" fontId="24" fillId="16" borderId="6" xfId="0" applyNumberFormat="1" applyFont="1" applyFill="1" applyBorder="1"/>
    <xf numFmtId="0" fontId="26" fillId="0" borderId="0" xfId="0" applyFont="1" applyAlignment="1">
      <alignment horizontal="center" wrapText="1"/>
    </xf>
    <xf numFmtId="0" fontId="27" fillId="18" borderId="7" xfId="0" applyFont="1" applyFill="1" applyBorder="1" applyAlignment="1">
      <alignment horizontal="center" vertical="center"/>
    </xf>
    <xf numFmtId="164" fontId="29" fillId="20" borderId="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9" xfId="0" applyFont="1" applyBorder="1"/>
    <xf numFmtId="0" fontId="33" fillId="21" borderId="10" xfId="0" applyFont="1" applyFill="1" applyBorder="1"/>
    <xf numFmtId="164" fontId="34" fillId="22" borderId="0" xfId="0" applyNumberFormat="1" applyFont="1" applyFill="1"/>
    <xf numFmtId="0" fontId="35" fillId="0" borderId="0" xfId="0" applyFont="1" applyAlignment="1">
      <alignment horizontal="center" vertical="center"/>
    </xf>
    <xf numFmtId="164" fontId="38" fillId="0" borderId="11" xfId="0" applyNumberFormat="1" applyFont="1" applyBorder="1" applyAlignment="1">
      <alignment horizontal="center" vertical="center"/>
    </xf>
    <xf numFmtId="0" fontId="41" fillId="26" borderId="0" xfId="0" applyFont="1" applyFill="1" applyAlignment="1">
      <alignment horizontal="center"/>
    </xf>
    <xf numFmtId="0" fontId="42" fillId="27" borderId="0" xfId="0" applyFont="1" applyFill="1" applyAlignment="1">
      <alignment horizontal="center" wrapText="1"/>
    </xf>
    <xf numFmtId="2" fontId="43" fillId="28" borderId="0" xfId="0" applyNumberFormat="1" applyFont="1" applyFill="1"/>
    <xf numFmtId="1" fontId="49" fillId="34" borderId="12" xfId="0" applyNumberFormat="1" applyFont="1" applyFill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1" fillId="35" borderId="0" xfId="0" applyFont="1" applyFill="1" applyAlignment="1">
      <alignment wrapText="1"/>
    </xf>
    <xf numFmtId="0" fontId="52" fillId="0" borderId="14" xfId="0" applyFont="1" applyBorder="1"/>
    <xf numFmtId="0" fontId="0" fillId="37" borderId="0" xfId="0" applyFill="1" applyAlignment="1">
      <alignment wrapText="1"/>
    </xf>
    <xf numFmtId="0" fontId="45" fillId="30" borderId="0" xfId="0" applyFont="1" applyFill="1" applyAlignment="1">
      <alignment horizontal="center" wrapText="1"/>
    </xf>
    <xf numFmtId="0" fontId="12" fillId="1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4" fillId="29" borderId="0" xfId="0" applyFont="1" applyFill="1" applyAlignment="1">
      <alignment horizontal="center" wrapText="1"/>
    </xf>
    <xf numFmtId="0" fontId="47" fillId="32" borderId="0" xfId="0" applyFont="1" applyFill="1" applyAlignment="1">
      <alignment horizontal="center" wrapText="1"/>
    </xf>
    <xf numFmtId="0" fontId="8" fillId="6" borderId="0" xfId="0" applyFont="1" applyFill="1" applyAlignment="1">
      <alignment wrapText="1"/>
    </xf>
    <xf numFmtId="0" fontId="51" fillId="35" borderId="0" xfId="0" applyFont="1" applyFill="1" applyAlignment="1">
      <alignment wrapText="1"/>
    </xf>
    <xf numFmtId="0" fontId="0" fillId="37" borderId="0" xfId="0" applyFill="1" applyAlignment="1">
      <alignment wrapText="1"/>
    </xf>
    <xf numFmtId="0" fontId="28" fillId="19" borderId="0" xfId="0" applyFont="1" applyFill="1" applyAlignment="1">
      <alignment horizontal="center" wrapText="1"/>
    </xf>
    <xf numFmtId="0" fontId="39" fillId="25" borderId="0" xfId="0" applyFont="1" applyFill="1" applyAlignment="1">
      <alignment horizontal="left" vertical="center"/>
    </xf>
    <xf numFmtId="0" fontId="21" fillId="13" borderId="0" xfId="0" applyFont="1" applyFill="1" applyAlignment="1">
      <alignment horizontal="center" wrapText="1"/>
    </xf>
    <xf numFmtId="0" fontId="36" fillId="2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2" fillId="14" borderId="0" xfId="0" applyFont="1" applyFill="1" applyAlignment="1">
      <alignment wrapText="1"/>
    </xf>
    <xf numFmtId="164" fontId="37" fillId="24" borderId="0" xfId="0" applyNumberFormat="1" applyFont="1" applyFill="1"/>
    <xf numFmtId="0" fontId="46" fillId="31" borderId="0" xfId="0" applyFont="1" applyFill="1" applyAlignment="1">
      <alignment horizontal="left" wrapText="1"/>
    </xf>
    <xf numFmtId="0" fontId="48" fillId="33" borderId="0" xfId="0" applyFont="1" applyFill="1" applyAlignment="1">
      <alignment horizontal="center" vertical="center"/>
    </xf>
    <xf numFmtId="164" fontId="40" fillId="0" borderId="0" xfId="0" applyNumberFormat="1" applyFont="1"/>
    <xf numFmtId="0" fontId="53" fillId="36" borderId="0" xfId="0" applyFont="1" applyFill="1" applyAlignment="1">
      <alignment horizontal="left" wrapText="1"/>
    </xf>
    <xf numFmtId="0" fontId="19" fillId="0" borderId="0" xfId="0" applyFont="1" applyAlignment="1">
      <alignment horizontal="center" vertical="center"/>
    </xf>
    <xf numFmtId="164" fontId="55" fillId="38" borderId="0" xfId="0" applyNumberFormat="1" applyFont="1" applyFill="1" applyAlignment="1">
      <alignment horizontal="center" vertical="center"/>
    </xf>
    <xf numFmtId="0" fontId="25" fillId="17" borderId="0" xfId="0" applyFont="1" applyFill="1"/>
    <xf numFmtId="164" fontId="5" fillId="4" borderId="0" xfId="0" applyNumberFormat="1" applyFont="1" applyFill="1" applyAlignment="1">
      <alignment horizontal="left" vertical="center"/>
    </xf>
    <xf numFmtId="0" fontId="5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40"/>
  <sheetViews>
    <sheetView tabSelected="1" topLeftCell="A4" workbookViewId="0">
      <selection sqref="A1:T1"/>
    </sheetView>
  </sheetViews>
  <sheetFormatPr baseColWidth="10" defaultColWidth="11.33203125" defaultRowHeight="14.25" customHeight="1"/>
  <cols>
    <col min="1" max="1" width="6.83203125" customWidth="1"/>
    <col min="2" max="2" width="6" customWidth="1"/>
    <col min="3" max="3" width="15.5" customWidth="1"/>
    <col min="4" max="9" width="5.5" customWidth="1"/>
    <col min="10" max="11" width="6.6640625" bestFit="1" customWidth="1"/>
    <col min="12" max="20" width="5.5" customWidth="1"/>
  </cols>
  <sheetData>
    <row r="1" spans="1:20" ht="28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2">
      <c r="B2" s="20"/>
      <c r="D2" s="7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0" ht="17">
      <c r="B3" s="39" t="s">
        <v>1</v>
      </c>
      <c r="C3" s="40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0" ht="13">
      <c r="B4" s="43" t="s">
        <v>2</v>
      </c>
      <c r="C4" s="40"/>
      <c r="D4" s="44" t="s">
        <v>3</v>
      </c>
      <c r="E4" s="45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0" ht="15">
      <c r="B5" s="43"/>
      <c r="C5" s="40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20" ht="13">
      <c r="B6" s="43" t="s">
        <v>4</v>
      </c>
      <c r="C6" s="40"/>
      <c r="D6" s="44" t="s">
        <v>5</v>
      </c>
      <c r="E6" s="45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20" ht="15">
      <c r="B7" s="43"/>
      <c r="C7" s="40"/>
      <c r="D7" s="37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20" ht="13">
      <c r="B8" s="43" t="s">
        <v>6</v>
      </c>
      <c r="C8" s="40"/>
      <c r="D8" s="44" t="s">
        <v>7</v>
      </c>
      <c r="E8" s="45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20" ht="15">
      <c r="B9" s="43"/>
      <c r="C9" s="40"/>
      <c r="D9" s="37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20" ht="13">
      <c r="B10" s="43" t="s">
        <v>8</v>
      </c>
      <c r="C10" s="40"/>
      <c r="D10" s="44" t="s">
        <v>9</v>
      </c>
      <c r="E10" s="45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2" spans="1:20" ht="15">
      <c r="A12" s="46" t="s">
        <v>2</v>
      </c>
      <c r="B12" s="46"/>
      <c r="C12" s="46"/>
    </row>
    <row r="13" spans="1:20" ht="12">
      <c r="A13" s="47" t="s">
        <v>10</v>
      </c>
      <c r="B13" s="40"/>
      <c r="C13" s="31" t="s">
        <v>11</v>
      </c>
    </row>
    <row r="14" spans="1:20" ht="12">
      <c r="A14" s="47" t="s">
        <v>12</v>
      </c>
      <c r="B14" s="40"/>
      <c r="C14" s="8">
        <v>80</v>
      </c>
    </row>
    <row r="15" spans="1:20" ht="12.75" customHeight="1"/>
    <row r="16" spans="1:20" ht="15" customHeight="1">
      <c r="A16" s="46" t="s">
        <v>4</v>
      </c>
      <c r="B16" s="48"/>
      <c r="C16" s="48"/>
      <c r="D16" s="49" t="s">
        <v>13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20" ht="18" customHeight="1">
      <c r="A17" s="51" t="s">
        <v>14</v>
      </c>
      <c r="B17" s="40"/>
      <c r="C17" s="52"/>
      <c r="D17" s="12" t="s">
        <v>15</v>
      </c>
      <c r="E17" s="12" t="s">
        <v>16</v>
      </c>
      <c r="F17" s="12" t="s">
        <v>17</v>
      </c>
      <c r="G17" s="12" t="s">
        <v>18</v>
      </c>
      <c r="H17" s="12" t="s">
        <v>19</v>
      </c>
      <c r="I17" s="12" t="s">
        <v>20</v>
      </c>
      <c r="J17" s="12" t="s">
        <v>21</v>
      </c>
      <c r="K17" s="12" t="s">
        <v>22</v>
      </c>
      <c r="L17" s="12" t="s">
        <v>23</v>
      </c>
      <c r="M17" s="12" t="s">
        <v>24</v>
      </c>
      <c r="N17" s="12" t="s">
        <v>25</v>
      </c>
      <c r="O17" s="12" t="s">
        <v>26</v>
      </c>
      <c r="P17" s="12" t="s">
        <v>27</v>
      </c>
      <c r="Q17" s="12" t="s">
        <v>28</v>
      </c>
      <c r="R17" s="12" t="s">
        <v>29</v>
      </c>
    </row>
    <row r="18" spans="1:20" ht="19.5" customHeight="1">
      <c r="A18" s="51" t="s">
        <v>30</v>
      </c>
      <c r="B18" s="40"/>
      <c r="C18" s="52"/>
      <c r="D18" s="6">
        <v>0</v>
      </c>
      <c r="E18" s="6">
        <v>0.47</v>
      </c>
      <c r="F18" s="6">
        <v>2.34</v>
      </c>
      <c r="G18" s="6">
        <v>4.4000000000000004</v>
      </c>
      <c r="H18" s="6">
        <v>7.41</v>
      </c>
      <c r="I18" s="6">
        <v>14.78</v>
      </c>
      <c r="J18" s="6">
        <v>61.36</v>
      </c>
      <c r="K18" s="6">
        <v>64.73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3"/>
      <c r="T18" s="13"/>
    </row>
    <row r="19" spans="1:20" ht="18.75" customHeight="1">
      <c r="A19" s="28"/>
      <c r="B19" s="2"/>
      <c r="C19" s="27" t="s">
        <v>31</v>
      </c>
      <c r="D19" s="32">
        <f t="shared" ref="D19:R19" si="0">ROUND((D18*24),2)</f>
        <v>0</v>
      </c>
      <c r="E19" s="32">
        <f t="shared" si="0"/>
        <v>11.28</v>
      </c>
      <c r="F19" s="32">
        <f t="shared" si="0"/>
        <v>56.16</v>
      </c>
      <c r="G19" s="32">
        <f t="shared" si="0"/>
        <v>105.6</v>
      </c>
      <c r="H19" s="32">
        <f t="shared" si="0"/>
        <v>177.84</v>
      </c>
      <c r="I19" s="32">
        <f t="shared" si="0"/>
        <v>354.72</v>
      </c>
      <c r="J19" s="32">
        <f t="shared" si="0"/>
        <v>1472.64</v>
      </c>
      <c r="K19" s="32">
        <f t="shared" si="0"/>
        <v>1553.52</v>
      </c>
      <c r="L19" s="32">
        <f t="shared" si="0"/>
        <v>0</v>
      </c>
      <c r="M19" s="32">
        <f t="shared" si="0"/>
        <v>0</v>
      </c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  <c r="S19" s="13"/>
      <c r="T19" s="13"/>
    </row>
    <row r="20" spans="1:20" ht="13.5" customHeight="1">
      <c r="A20" s="21" t="s">
        <v>32</v>
      </c>
      <c r="B20" s="22" t="s">
        <v>33</v>
      </c>
      <c r="C20" s="2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 t="s">
        <v>34</v>
      </c>
      <c r="T20" s="26" t="s">
        <v>33</v>
      </c>
    </row>
    <row r="21" spans="1:20" ht="13.5" customHeight="1">
      <c r="A21" s="3">
        <f>IF((B22&gt;0),A22,(A22-1))</f>
        <v>17</v>
      </c>
      <c r="B21" s="33">
        <f>IF((B22&gt;0),(B22-1),7)</f>
        <v>4</v>
      </c>
      <c r="C21" s="9" t="s">
        <v>35</v>
      </c>
      <c r="D21" s="19">
        <f t="shared" ref="D21:R21" si="1">(D$19/($A$21+($B$21/8)))+1</f>
        <v>1</v>
      </c>
      <c r="E21" s="19">
        <f t="shared" si="1"/>
        <v>1.6445714285714286</v>
      </c>
      <c r="F21" s="19">
        <f t="shared" si="1"/>
        <v>4.2091428571428571</v>
      </c>
      <c r="G21" s="19">
        <f t="shared" si="1"/>
        <v>7.0342857142857138</v>
      </c>
      <c r="H21" s="19">
        <f t="shared" si="1"/>
        <v>11.162285714285714</v>
      </c>
      <c r="I21" s="19">
        <f t="shared" si="1"/>
        <v>21.269714285714286</v>
      </c>
      <c r="J21" s="19">
        <f t="shared" si="1"/>
        <v>85.150857142857149</v>
      </c>
      <c r="K21" s="19">
        <f t="shared" si="1"/>
        <v>89.772571428571425</v>
      </c>
      <c r="L21" s="19">
        <f t="shared" si="1"/>
        <v>1</v>
      </c>
      <c r="M21" s="19">
        <f t="shared" si="1"/>
        <v>1</v>
      </c>
      <c r="N21" s="19">
        <f t="shared" si="1"/>
        <v>1</v>
      </c>
      <c r="O21" s="19">
        <f t="shared" si="1"/>
        <v>1</v>
      </c>
      <c r="P21" s="19">
        <f t="shared" si="1"/>
        <v>1</v>
      </c>
      <c r="Q21" s="19">
        <f t="shared" si="1"/>
        <v>1</v>
      </c>
      <c r="R21" s="19">
        <f t="shared" si="1"/>
        <v>1</v>
      </c>
      <c r="S21" s="11">
        <f t="shared" ref="S21:S29" si="2">A21</f>
        <v>17</v>
      </c>
      <c r="T21" s="11">
        <f t="shared" ref="T21:T29" si="3">B21</f>
        <v>4</v>
      </c>
    </row>
    <row r="22" spans="1:20" ht="13.5" customHeight="1">
      <c r="A22" s="3">
        <f>IF((B23&gt;0),A23,(A23-1))</f>
        <v>17</v>
      </c>
      <c r="B22" s="33">
        <f>IF((B23&gt;0),(B23-1),7)</f>
        <v>5</v>
      </c>
      <c r="C22" s="9" t="s">
        <v>35</v>
      </c>
      <c r="D22" s="19">
        <f t="shared" ref="D22:R22" si="4">(D$19/($A$22+($B$22/8)))+1</f>
        <v>1</v>
      </c>
      <c r="E22" s="19">
        <f t="shared" si="4"/>
        <v>1.6400000000000001</v>
      </c>
      <c r="F22" s="19">
        <f t="shared" si="4"/>
        <v>4.1863829787234046</v>
      </c>
      <c r="G22" s="19">
        <f t="shared" si="4"/>
        <v>6.9914893617021274</v>
      </c>
      <c r="H22" s="19">
        <f t="shared" si="4"/>
        <v>11.090212765957448</v>
      </c>
      <c r="I22" s="19">
        <f t="shared" si="4"/>
        <v>21.125957446808513</v>
      </c>
      <c r="J22" s="19">
        <f t="shared" si="4"/>
        <v>84.554042553191493</v>
      </c>
      <c r="K22" s="19">
        <f t="shared" si="4"/>
        <v>89.142978723404255</v>
      </c>
      <c r="L22" s="19">
        <f t="shared" si="4"/>
        <v>1</v>
      </c>
      <c r="M22" s="19">
        <f t="shared" si="4"/>
        <v>1</v>
      </c>
      <c r="N22" s="19">
        <f t="shared" si="4"/>
        <v>1</v>
      </c>
      <c r="O22" s="19">
        <f t="shared" si="4"/>
        <v>1</v>
      </c>
      <c r="P22" s="19">
        <f t="shared" si="4"/>
        <v>1</v>
      </c>
      <c r="Q22" s="19">
        <f t="shared" si="4"/>
        <v>1</v>
      </c>
      <c r="R22" s="19">
        <f t="shared" si="4"/>
        <v>1</v>
      </c>
      <c r="S22" s="11">
        <f t="shared" si="2"/>
        <v>17</v>
      </c>
      <c r="T22" s="11">
        <f t="shared" si="3"/>
        <v>5</v>
      </c>
    </row>
    <row r="23" spans="1:20" ht="13.5" customHeight="1">
      <c r="A23" s="3">
        <f>IF((B24&gt;0),A24,(A24-1))</f>
        <v>17</v>
      </c>
      <c r="B23" s="33">
        <f>IF((B24&gt;0),(B24-1),7)</f>
        <v>6</v>
      </c>
      <c r="C23" s="9" t="s">
        <v>35</v>
      </c>
      <c r="D23" s="19">
        <f t="shared" ref="D23:R23" si="5">(D$19/($A$23+($B$23/8)))+1</f>
        <v>1</v>
      </c>
      <c r="E23" s="19">
        <f t="shared" si="5"/>
        <v>1.6354929577464787</v>
      </c>
      <c r="F23" s="19">
        <f t="shared" si="5"/>
        <v>4.1639436619718309</v>
      </c>
      <c r="G23" s="19">
        <f t="shared" si="5"/>
        <v>6.9492957746478874</v>
      </c>
      <c r="H23" s="19">
        <f t="shared" si="5"/>
        <v>11.019154929577464</v>
      </c>
      <c r="I23" s="19">
        <f t="shared" si="5"/>
        <v>20.984225352112677</v>
      </c>
      <c r="J23" s="19">
        <f t="shared" si="5"/>
        <v>83.96563380281691</v>
      </c>
      <c r="K23" s="19">
        <f t="shared" si="5"/>
        <v>88.522253521126757</v>
      </c>
      <c r="L23" s="19">
        <f t="shared" si="5"/>
        <v>1</v>
      </c>
      <c r="M23" s="19">
        <f t="shared" si="5"/>
        <v>1</v>
      </c>
      <c r="N23" s="19">
        <f t="shared" si="5"/>
        <v>1</v>
      </c>
      <c r="O23" s="19">
        <f t="shared" si="5"/>
        <v>1</v>
      </c>
      <c r="P23" s="19">
        <f t="shared" si="5"/>
        <v>1</v>
      </c>
      <c r="Q23" s="19">
        <f t="shared" si="5"/>
        <v>1</v>
      </c>
      <c r="R23" s="19">
        <f t="shared" si="5"/>
        <v>1</v>
      </c>
      <c r="S23" s="11">
        <f t="shared" si="2"/>
        <v>17</v>
      </c>
      <c r="T23" s="11">
        <f t="shared" si="3"/>
        <v>6</v>
      </c>
    </row>
    <row r="24" spans="1:20" ht="13.5" customHeight="1">
      <c r="A24" s="3">
        <f>IF((B25&gt;0),A25,(A25-1))</f>
        <v>17</v>
      </c>
      <c r="B24" s="33">
        <f>IF((B25&gt;0),(B25-1),7)</f>
        <v>7</v>
      </c>
      <c r="C24" s="9" t="s">
        <v>35</v>
      </c>
      <c r="D24" s="19">
        <f t="shared" ref="D24:R24" si="6">(D$19/($A$24+($B$24/8)))+1</f>
        <v>1</v>
      </c>
      <c r="E24" s="19">
        <f t="shared" si="6"/>
        <v>1.631048951048951</v>
      </c>
      <c r="F24" s="19">
        <f t="shared" si="6"/>
        <v>4.1418181818181816</v>
      </c>
      <c r="G24" s="19">
        <f t="shared" si="6"/>
        <v>6.9076923076923071</v>
      </c>
      <c r="H24" s="19">
        <f t="shared" si="6"/>
        <v>10.949090909090909</v>
      </c>
      <c r="I24" s="19">
        <f t="shared" si="6"/>
        <v>20.844475524475527</v>
      </c>
      <c r="J24" s="19">
        <f t="shared" si="6"/>
        <v>83.38545454545455</v>
      </c>
      <c r="K24" s="19">
        <f t="shared" si="6"/>
        <v>87.910209790209791</v>
      </c>
      <c r="L24" s="19">
        <f t="shared" si="6"/>
        <v>1</v>
      </c>
      <c r="M24" s="19">
        <f t="shared" si="6"/>
        <v>1</v>
      </c>
      <c r="N24" s="19">
        <f t="shared" si="6"/>
        <v>1</v>
      </c>
      <c r="O24" s="19">
        <f t="shared" si="6"/>
        <v>1</v>
      </c>
      <c r="P24" s="19">
        <f t="shared" si="6"/>
        <v>1</v>
      </c>
      <c r="Q24" s="19">
        <f t="shared" si="6"/>
        <v>1</v>
      </c>
      <c r="R24" s="19">
        <f t="shared" si="6"/>
        <v>1</v>
      </c>
      <c r="S24" s="11">
        <f t="shared" si="2"/>
        <v>17</v>
      </c>
      <c r="T24" s="11">
        <f t="shared" si="3"/>
        <v>7</v>
      </c>
    </row>
    <row r="25" spans="1:20" ht="13.5" customHeight="1">
      <c r="A25" s="3">
        <f>IF(($N$39&lt;0.9375),INT($N$38),(INT($N$38)+1))</f>
        <v>18</v>
      </c>
      <c r="B25" s="33">
        <f>IF(($O$39&lt;8),$O$39,0)</f>
        <v>0</v>
      </c>
      <c r="C25" s="9" t="s">
        <v>35</v>
      </c>
      <c r="D25" s="19">
        <f t="shared" ref="D25:R25" si="7">(D$19/($A$25+($B$25/8)))+1</f>
        <v>1</v>
      </c>
      <c r="E25" s="19">
        <f t="shared" si="7"/>
        <v>1.6266666666666665</v>
      </c>
      <c r="F25" s="19">
        <f t="shared" si="7"/>
        <v>4.1199999999999992</v>
      </c>
      <c r="G25" s="19">
        <f t="shared" si="7"/>
        <v>6.8666666666666663</v>
      </c>
      <c r="H25" s="19">
        <f t="shared" si="7"/>
        <v>10.88</v>
      </c>
      <c r="I25" s="19">
        <f t="shared" si="7"/>
        <v>20.706666666666667</v>
      </c>
      <c r="J25" s="19">
        <f t="shared" si="7"/>
        <v>82.813333333333333</v>
      </c>
      <c r="K25" s="19">
        <f t="shared" si="7"/>
        <v>87.306666666666672</v>
      </c>
      <c r="L25" s="19">
        <f t="shared" si="7"/>
        <v>1</v>
      </c>
      <c r="M25" s="19">
        <f t="shared" si="7"/>
        <v>1</v>
      </c>
      <c r="N25" s="19">
        <f t="shared" si="7"/>
        <v>1</v>
      </c>
      <c r="O25" s="19">
        <f t="shared" si="7"/>
        <v>1</v>
      </c>
      <c r="P25" s="19">
        <f t="shared" si="7"/>
        <v>1</v>
      </c>
      <c r="Q25" s="19">
        <f t="shared" si="7"/>
        <v>1</v>
      </c>
      <c r="R25" s="19">
        <f t="shared" si="7"/>
        <v>1</v>
      </c>
      <c r="S25" s="11">
        <f t="shared" si="2"/>
        <v>18</v>
      </c>
      <c r="T25" s="11">
        <f t="shared" si="3"/>
        <v>0</v>
      </c>
    </row>
    <row r="26" spans="1:20" ht="13.5" customHeight="1">
      <c r="A26" s="3">
        <f>IF((B25&lt;7),A25,(A25+1))</f>
        <v>18</v>
      </c>
      <c r="B26" s="33">
        <f>IF((B25&lt;7),(B25+1),0)</f>
        <v>1</v>
      </c>
      <c r="C26" s="9" t="s">
        <v>35</v>
      </c>
      <c r="D26" s="19">
        <f t="shared" ref="D26:R26" si="8">(D$19/($A$26+($B$26/8)))+1</f>
        <v>1</v>
      </c>
      <c r="E26" s="19">
        <f t="shared" si="8"/>
        <v>1.6223448275862069</v>
      </c>
      <c r="F26" s="19">
        <f t="shared" si="8"/>
        <v>4.0984827586206896</v>
      </c>
      <c r="G26" s="19">
        <f t="shared" si="8"/>
        <v>6.8262068965517235</v>
      </c>
      <c r="H26" s="19">
        <f t="shared" si="8"/>
        <v>10.811862068965517</v>
      </c>
      <c r="I26" s="19">
        <f t="shared" si="8"/>
        <v>20.570758620689656</v>
      </c>
      <c r="J26" s="19">
        <f t="shared" si="8"/>
        <v>82.249103448275861</v>
      </c>
      <c r="K26" s="19">
        <f t="shared" si="8"/>
        <v>86.711448275862068</v>
      </c>
      <c r="L26" s="19">
        <f t="shared" si="8"/>
        <v>1</v>
      </c>
      <c r="M26" s="19">
        <f t="shared" si="8"/>
        <v>1</v>
      </c>
      <c r="N26" s="19">
        <f t="shared" si="8"/>
        <v>1</v>
      </c>
      <c r="O26" s="19">
        <f t="shared" si="8"/>
        <v>1</v>
      </c>
      <c r="P26" s="19">
        <f t="shared" si="8"/>
        <v>1</v>
      </c>
      <c r="Q26" s="19">
        <f t="shared" si="8"/>
        <v>1</v>
      </c>
      <c r="R26" s="19">
        <f t="shared" si="8"/>
        <v>1</v>
      </c>
      <c r="S26" s="11">
        <f t="shared" si="2"/>
        <v>18</v>
      </c>
      <c r="T26" s="11">
        <f t="shared" si="3"/>
        <v>1</v>
      </c>
    </row>
    <row r="27" spans="1:20" ht="13.5" customHeight="1">
      <c r="A27" s="3">
        <f>IF((B26&lt;7),A26,(A26+1))</f>
        <v>18</v>
      </c>
      <c r="B27" s="33">
        <f>IF((B26&lt;7),(B26+1),0)</f>
        <v>2</v>
      </c>
      <c r="C27" s="9" t="s">
        <v>35</v>
      </c>
      <c r="D27" s="19">
        <f t="shared" ref="D27:R27" si="9">(D$19/($A$27+($B$27/8)))+1</f>
        <v>1</v>
      </c>
      <c r="E27" s="19">
        <f t="shared" si="9"/>
        <v>1.6180821917808219</v>
      </c>
      <c r="F27" s="19">
        <f t="shared" si="9"/>
        <v>4.0772602739726027</v>
      </c>
      <c r="G27" s="19">
        <f t="shared" si="9"/>
        <v>6.786301369863013</v>
      </c>
      <c r="H27" s="19">
        <f t="shared" si="9"/>
        <v>10.744657534246576</v>
      </c>
      <c r="I27" s="19">
        <f t="shared" si="9"/>
        <v>20.436712328767126</v>
      </c>
      <c r="J27" s="19">
        <f t="shared" si="9"/>
        <v>81.692602739726027</v>
      </c>
      <c r="K27" s="19">
        <f t="shared" si="9"/>
        <v>86.124383561643839</v>
      </c>
      <c r="L27" s="19">
        <f t="shared" si="9"/>
        <v>1</v>
      </c>
      <c r="M27" s="19">
        <f t="shared" si="9"/>
        <v>1</v>
      </c>
      <c r="N27" s="19">
        <f t="shared" si="9"/>
        <v>1</v>
      </c>
      <c r="O27" s="19">
        <f t="shared" si="9"/>
        <v>1</v>
      </c>
      <c r="P27" s="19">
        <f t="shared" si="9"/>
        <v>1</v>
      </c>
      <c r="Q27" s="19">
        <f t="shared" si="9"/>
        <v>1</v>
      </c>
      <c r="R27" s="19">
        <f t="shared" si="9"/>
        <v>1</v>
      </c>
      <c r="S27" s="11">
        <f t="shared" si="2"/>
        <v>18</v>
      </c>
      <c r="T27" s="11">
        <f t="shared" si="3"/>
        <v>2</v>
      </c>
    </row>
    <row r="28" spans="1:20" ht="13.5" customHeight="1">
      <c r="A28" s="3">
        <f>IF((B27&lt;7),A27,(A27+1))</f>
        <v>18</v>
      </c>
      <c r="B28" s="33">
        <f>IF((B27&lt;7),(B27+1),0)</f>
        <v>3</v>
      </c>
      <c r="C28" s="9" t="s">
        <v>35</v>
      </c>
      <c r="D28" s="19">
        <f t="shared" ref="D28:R28" si="10">(D$19/($A$28+($B$28/8)))+1</f>
        <v>1</v>
      </c>
      <c r="E28" s="19">
        <f t="shared" si="10"/>
        <v>1.613877551020408</v>
      </c>
      <c r="F28" s="19">
        <f t="shared" si="10"/>
        <v>4.0563265306122442</v>
      </c>
      <c r="G28" s="19">
        <f t="shared" si="10"/>
        <v>6.7469387755102037</v>
      </c>
      <c r="H28" s="19">
        <f t="shared" si="10"/>
        <v>10.678367346938776</v>
      </c>
      <c r="I28" s="19">
        <f t="shared" si="10"/>
        <v>20.304489795918368</v>
      </c>
      <c r="J28" s="19">
        <f t="shared" si="10"/>
        <v>81.143673469387764</v>
      </c>
      <c r="K28" s="19">
        <f t="shared" si="10"/>
        <v>85.545306122448977</v>
      </c>
      <c r="L28" s="19">
        <f t="shared" si="10"/>
        <v>1</v>
      </c>
      <c r="M28" s="19">
        <f t="shared" si="10"/>
        <v>1</v>
      </c>
      <c r="N28" s="19">
        <f t="shared" si="10"/>
        <v>1</v>
      </c>
      <c r="O28" s="19">
        <f t="shared" si="10"/>
        <v>1</v>
      </c>
      <c r="P28" s="19">
        <f t="shared" si="10"/>
        <v>1</v>
      </c>
      <c r="Q28" s="19">
        <f t="shared" si="10"/>
        <v>1</v>
      </c>
      <c r="R28" s="19">
        <f t="shared" si="10"/>
        <v>1</v>
      </c>
      <c r="S28" s="11">
        <f t="shared" si="2"/>
        <v>18</v>
      </c>
      <c r="T28" s="11">
        <f t="shared" si="3"/>
        <v>3</v>
      </c>
    </row>
    <row r="29" spans="1:20" ht="13.5" customHeight="1">
      <c r="A29" s="3">
        <f>IF((B28&lt;7),A28,(A28+1))</f>
        <v>18</v>
      </c>
      <c r="B29" s="33">
        <f>IF((B28&lt;7),(B28+1),0)</f>
        <v>4</v>
      </c>
      <c r="C29" s="9" t="s">
        <v>35</v>
      </c>
      <c r="D29" s="19">
        <f t="shared" ref="D29:R29" si="11">(D$19/($A$29+($B$29/8)))+1</f>
        <v>1</v>
      </c>
      <c r="E29" s="19">
        <f t="shared" si="11"/>
        <v>1.6097297297297297</v>
      </c>
      <c r="F29" s="19">
        <f t="shared" si="11"/>
        <v>4.0356756756756749</v>
      </c>
      <c r="G29" s="19">
        <f t="shared" si="11"/>
        <v>6.7081081081081075</v>
      </c>
      <c r="H29" s="19">
        <f t="shared" si="11"/>
        <v>10.612972972972972</v>
      </c>
      <c r="I29" s="19">
        <f t="shared" si="11"/>
        <v>20.174054054054057</v>
      </c>
      <c r="J29" s="19">
        <f t="shared" si="11"/>
        <v>80.602162162162173</v>
      </c>
      <c r="K29" s="19">
        <f t="shared" si="11"/>
        <v>84.974054054054051</v>
      </c>
      <c r="L29" s="19">
        <f t="shared" si="11"/>
        <v>1</v>
      </c>
      <c r="M29" s="19">
        <f t="shared" si="11"/>
        <v>1</v>
      </c>
      <c r="N29" s="19">
        <f t="shared" si="11"/>
        <v>1</v>
      </c>
      <c r="O29" s="19">
        <f t="shared" si="11"/>
        <v>1</v>
      </c>
      <c r="P29" s="19">
        <f t="shared" si="11"/>
        <v>1</v>
      </c>
      <c r="Q29" s="19">
        <f t="shared" si="11"/>
        <v>1</v>
      </c>
      <c r="R29" s="19">
        <f t="shared" si="11"/>
        <v>1</v>
      </c>
      <c r="S29" s="11">
        <f t="shared" si="2"/>
        <v>18</v>
      </c>
      <c r="T29" s="11">
        <f t="shared" si="3"/>
        <v>4</v>
      </c>
    </row>
    <row r="30" spans="1:20" ht="13.5" customHeight="1">
      <c r="A30" s="34"/>
      <c r="B30" s="34"/>
      <c r="C30" s="17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16"/>
      <c r="T30" s="16"/>
    </row>
    <row r="31" spans="1:20" ht="13.5" customHeight="1">
      <c r="A31" s="53" t="s">
        <v>6</v>
      </c>
      <c r="B31" s="54"/>
      <c r="C31" s="55"/>
      <c r="D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4"/>
      <c r="T31" s="24"/>
    </row>
    <row r="32" spans="1:20" ht="13.5" customHeight="1">
      <c r="A32" s="56" t="s">
        <v>36</v>
      </c>
      <c r="B32" s="57"/>
      <c r="D32" s="58" t="s">
        <v>8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23"/>
      <c r="T32" s="23"/>
    </row>
    <row r="33" spans="1:20" ht="13.5" customHeight="1">
      <c r="A33" s="47" t="s">
        <v>37</v>
      </c>
      <c r="B33" s="57"/>
      <c r="D33" s="60" t="s">
        <v>38</v>
      </c>
      <c r="E33" s="40"/>
      <c r="F33" s="40"/>
      <c r="G33" s="4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23"/>
      <c r="T33" s="23"/>
    </row>
    <row r="34" spans="1:20" ht="18.75" customHeight="1">
      <c r="A34" s="8">
        <v>17</v>
      </c>
      <c r="B34" s="4">
        <v>6</v>
      </c>
      <c r="D34" s="6">
        <v>1</v>
      </c>
      <c r="E34" s="6">
        <v>1.66</v>
      </c>
      <c r="F34" s="6">
        <v>4.25</v>
      </c>
      <c r="G34" s="6">
        <v>7</v>
      </c>
      <c r="H34" s="6">
        <v>11</v>
      </c>
      <c r="I34" s="6">
        <v>21</v>
      </c>
      <c r="J34" s="6">
        <v>84</v>
      </c>
      <c r="K34" s="6">
        <v>88.5</v>
      </c>
      <c r="L34" s="6">
        <v>1</v>
      </c>
      <c r="M34" s="6">
        <v>1</v>
      </c>
      <c r="N34" s="6">
        <v>1</v>
      </c>
      <c r="O34" s="6">
        <v>1</v>
      </c>
      <c r="P34" s="6">
        <v>1</v>
      </c>
      <c r="Q34" s="6">
        <v>1</v>
      </c>
      <c r="R34" s="6">
        <v>1</v>
      </c>
      <c r="S34" s="30">
        <f>A34</f>
        <v>17</v>
      </c>
      <c r="T34" s="30">
        <f>B34</f>
        <v>6</v>
      </c>
    </row>
    <row r="35" spans="1:20" ht="18" customHeight="1">
      <c r="A35" s="28"/>
      <c r="B35" s="10" t="s">
        <v>39</v>
      </c>
      <c r="C35" s="10" t="s">
        <v>40</v>
      </c>
      <c r="D35" s="18">
        <f t="shared" ref="D35:R35" si="12">(((D$34-1)*($A$34+($B$34/8)))/24)-D$18</f>
        <v>0</v>
      </c>
      <c r="E35" s="18">
        <f t="shared" si="12"/>
        <v>1.8124999999999947E-2</v>
      </c>
      <c r="F35" s="18">
        <f t="shared" si="12"/>
        <v>6.3645833333333623E-2</v>
      </c>
      <c r="G35" s="18">
        <f t="shared" si="12"/>
        <v>3.7499999999999645E-2</v>
      </c>
      <c r="H35" s="18">
        <f t="shared" si="12"/>
        <v>-1.4166666666667105E-2</v>
      </c>
      <c r="I35" s="18">
        <f t="shared" si="12"/>
        <v>1.1666666666666714E-2</v>
      </c>
      <c r="J35" s="18">
        <f t="shared" si="12"/>
        <v>2.5416666666664867E-2</v>
      </c>
      <c r="K35" s="18">
        <f t="shared" si="12"/>
        <v>-1.6458333333332575E-2</v>
      </c>
      <c r="L35" s="18">
        <f t="shared" si="12"/>
        <v>0</v>
      </c>
      <c r="M35" s="18">
        <f t="shared" si="12"/>
        <v>0</v>
      </c>
      <c r="N35" s="18">
        <f t="shared" si="12"/>
        <v>0</v>
      </c>
      <c r="O35" s="18">
        <f t="shared" si="12"/>
        <v>0</v>
      </c>
      <c r="P35" s="18">
        <f t="shared" si="12"/>
        <v>0</v>
      </c>
      <c r="Q35" s="18">
        <f t="shared" si="12"/>
        <v>0</v>
      </c>
      <c r="R35" s="18">
        <f t="shared" si="12"/>
        <v>0</v>
      </c>
      <c r="S35" s="13"/>
      <c r="T35" s="13"/>
    </row>
    <row r="36" spans="1:20" ht="12"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20" ht="12"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20" ht="13.5" customHeight="1">
      <c r="G38" s="15"/>
      <c r="H38" s="15"/>
      <c r="I38" s="15"/>
      <c r="J38" s="15"/>
      <c r="K38" s="15"/>
      <c r="L38" s="15"/>
      <c r="M38" s="15"/>
      <c r="N38" s="1">
        <f>1440/$C$14</f>
        <v>18</v>
      </c>
      <c r="O38" s="5"/>
      <c r="P38" s="15"/>
      <c r="Q38" s="15"/>
      <c r="R38" s="15"/>
    </row>
    <row r="39" spans="1:20" ht="13.5" customHeight="1">
      <c r="G39" s="15"/>
      <c r="H39" s="15"/>
      <c r="I39" s="15"/>
      <c r="J39" s="15"/>
      <c r="K39" s="15"/>
      <c r="L39" s="15"/>
      <c r="M39" s="15"/>
      <c r="N39" s="1">
        <f>(N38)-INT(N38)</f>
        <v>0</v>
      </c>
      <c r="O39" s="1">
        <f>ROUND((N39*8),0)</f>
        <v>0</v>
      </c>
      <c r="P39" s="15"/>
      <c r="Q39" s="15"/>
      <c r="R39" s="15"/>
    </row>
    <row r="40" spans="1:20" ht="13.5" customHeight="1">
      <c r="G40" s="15"/>
      <c r="H40" s="15"/>
      <c r="I40" s="15"/>
      <c r="J40" s="15"/>
      <c r="K40" s="15"/>
      <c r="L40" s="15"/>
      <c r="M40" s="15"/>
      <c r="N40" s="1">
        <f>IF((N39&lt;0.9375),INT(N38),(INT(N38)+1))</f>
        <v>18</v>
      </c>
      <c r="O40" s="5"/>
      <c r="P40" s="15"/>
      <c r="Q40" s="15"/>
      <c r="R40" s="15"/>
    </row>
  </sheetData>
  <mergeCells count="25">
    <mergeCell ref="A31:C31"/>
    <mergeCell ref="A32:B32"/>
    <mergeCell ref="D32:R32"/>
    <mergeCell ref="A33:B33"/>
    <mergeCell ref="D33:R33"/>
    <mergeCell ref="A14:B14"/>
    <mergeCell ref="A16:C16"/>
    <mergeCell ref="D16:R16"/>
    <mergeCell ref="A17:C17"/>
    <mergeCell ref="A18:C18"/>
    <mergeCell ref="B9:C9"/>
    <mergeCell ref="B10:C10"/>
    <mergeCell ref="D10:P10"/>
    <mergeCell ref="A12:C12"/>
    <mergeCell ref="A13:B13"/>
    <mergeCell ref="B6:C6"/>
    <mergeCell ref="D6:P6"/>
    <mergeCell ref="B7:C7"/>
    <mergeCell ref="B8:C8"/>
    <mergeCell ref="D8:P8"/>
    <mergeCell ref="A1:T1"/>
    <mergeCell ref="B3:P3"/>
    <mergeCell ref="B4:C4"/>
    <mergeCell ref="D4:P4"/>
    <mergeCell ref="B5:C5"/>
  </mergeCells>
  <phoneticPr fontId="5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BeatSyncSpreadsheet xl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omid</cp:lastModifiedBy>
  <dcterms:modified xsi:type="dcterms:W3CDTF">2013-05-04T16:58:28Z</dcterms:modified>
</cp:coreProperties>
</file>